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gshnc.sharepoint.com/Shared Documents/Group/Reports/AnnualTroopReports/Finance Ledger/"/>
    </mc:Choice>
  </mc:AlternateContent>
  <xr:revisionPtr revIDLastSave="8" documentId="8_{7C78D486-28A5-47C2-804D-953C3A8A22AC}" xr6:coauthVersionLast="47" xr6:coauthVersionMax="47" xr10:uidLastSave="{4943CCBA-AE7D-48F1-92EB-F541B801EB5B}"/>
  <bookViews>
    <workbookView xWindow="-120" yWindow="-120" windowWidth="38640" windowHeight="15720" xr2:uid="{00000000-000D-0000-FFFF-FFFF00000000}"/>
  </bookViews>
  <sheets>
    <sheet name="Instructions" sheetId="4" r:id="rId1"/>
    <sheet name="FinanceLog" sheetId="1" r:id="rId2"/>
    <sheet name="FinancialOverview" sheetId="2" r:id="rId3"/>
    <sheet name="Category Explanations"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3" i="2" l="1"/>
  <c r="A24" i="2"/>
  <c r="A25" i="2"/>
  <c r="A26" i="2"/>
  <c r="A27" i="2"/>
  <c r="A28" i="2"/>
  <c r="A22" i="2"/>
  <c r="A21" i="2"/>
  <c r="A17" i="2"/>
  <c r="A18" i="2"/>
  <c r="A19" i="2"/>
  <c r="A20" i="2"/>
  <c r="A16" i="2"/>
  <c r="A15" i="2"/>
  <c r="A13" i="2"/>
  <c r="B23" i="2"/>
  <c r="C23" i="2"/>
  <c r="B24" i="2"/>
  <c r="C24" i="2"/>
  <c r="B25" i="2"/>
  <c r="C25" i="2"/>
  <c r="B26" i="2"/>
  <c r="C26" i="2"/>
  <c r="B27" i="2"/>
  <c r="C27" i="2"/>
  <c r="B28" i="2"/>
  <c r="C28" i="2"/>
  <c r="C22" i="2"/>
  <c r="B22" i="2"/>
  <c r="B18" i="2"/>
  <c r="C18" i="2"/>
  <c r="B19" i="2"/>
  <c r="C19" i="2"/>
  <c r="B20" i="2"/>
  <c r="C20" i="2"/>
  <c r="B21" i="2"/>
  <c r="C21" i="2"/>
  <c r="H4" i="1" l="1"/>
  <c r="I4" i="1"/>
  <c r="G14" i="4" l="1"/>
  <c r="G15" i="4" s="1"/>
  <c r="G16" i="4" s="1"/>
  <c r="G17" i="4" s="1"/>
  <c r="G18" i="4" s="1"/>
  <c r="G19" i="4" s="1"/>
  <c r="G20" i="4" s="1"/>
  <c r="C31" i="2" l="1"/>
  <c r="B31" i="2"/>
  <c r="C13" i="2" l="1"/>
  <c r="C15" i="2"/>
  <c r="C16" i="2"/>
  <c r="C17" i="2"/>
  <c r="B16" i="2"/>
  <c r="B17" i="2"/>
  <c r="B15" i="2"/>
  <c r="B13" i="2"/>
  <c r="B29" i="2" l="1"/>
  <c r="C29" i="2"/>
  <c r="B7" i="2"/>
  <c r="B6" i="2"/>
  <c r="B5" i="2"/>
  <c r="D28" i="2"/>
  <c r="D26" i="2"/>
  <c r="D25" i="2"/>
  <c r="D24" i="2"/>
  <c r="D23" i="2"/>
  <c r="D27" i="2"/>
  <c r="D22" i="2"/>
  <c r="D21" i="2"/>
  <c r="D20" i="2"/>
  <c r="D19" i="2"/>
  <c r="D18" i="2"/>
  <c r="D17" i="2"/>
  <c r="D16" i="2"/>
  <c r="D15" i="2"/>
  <c r="A1" i="2"/>
  <c r="D29" i="2" l="1"/>
  <c r="B8" i="2"/>
  <c r="D13" i="2"/>
</calcChain>
</file>

<file path=xl/sharedStrings.xml><?xml version="1.0" encoding="utf-8"?>
<sst xmlns="http://schemas.openxmlformats.org/spreadsheetml/2006/main" count="98" uniqueCount="78">
  <si>
    <t>Date</t>
  </si>
  <si>
    <t>Check #/Trans ID</t>
  </si>
  <si>
    <t>Description</t>
  </si>
  <si>
    <t>Category</t>
  </si>
  <si>
    <t>Income</t>
  </si>
  <si>
    <t>Expense</t>
  </si>
  <si>
    <t>Balance</t>
  </si>
  <si>
    <t>Troop:</t>
  </si>
  <si>
    <t>Membership Year</t>
  </si>
  <si>
    <t>Beginning Balance</t>
  </si>
  <si>
    <t>Awards</t>
  </si>
  <si>
    <t>Camping</t>
  </si>
  <si>
    <t>Dues</t>
  </si>
  <si>
    <t>Field Trips</t>
  </si>
  <si>
    <t>Food/Refreshments</t>
  </si>
  <si>
    <t>Juliette Low WFF</t>
  </si>
  <si>
    <t>Miscellaneous</t>
  </si>
  <si>
    <t>Other Money Earning Activities</t>
  </si>
  <si>
    <t>Program Events</t>
  </si>
  <si>
    <t>Service Projects</t>
  </si>
  <si>
    <t>Sister to Sister Campaign</t>
  </si>
  <si>
    <t>Supplies</t>
  </si>
  <si>
    <t>Financial Summary</t>
  </si>
  <si>
    <t>Financial Details</t>
  </si>
  <si>
    <t>Starting Balance</t>
  </si>
  <si>
    <t>Income Total</t>
  </si>
  <si>
    <t>Expense Total</t>
  </si>
  <si>
    <t>Ending Balance</t>
  </si>
  <si>
    <t>Expenses</t>
  </si>
  <si>
    <t>Net</t>
  </si>
  <si>
    <t>Total</t>
  </si>
  <si>
    <t>Uncategorized Entries*</t>
  </si>
  <si>
    <t>Transfer to sister troop</t>
  </si>
  <si>
    <t>Troop Finance Ledger</t>
  </si>
  <si>
    <t>Sample Entries</t>
  </si>
  <si>
    <t>Daisy Petals</t>
  </si>
  <si>
    <t>Sally Scout, Shelly Smith</t>
  </si>
  <si>
    <t>Renewed 10 girls</t>
  </si>
  <si>
    <t>This Troop Finance Ledger is designed to make it easy to track your troops income and expenses throughout the year. This spreadsheet includes a Financial Overview page that is formatted to match the Annual Troop Report making that easy to fill out and submit at the end of your year.</t>
  </si>
  <si>
    <t>Errors</t>
  </si>
  <si>
    <t>Cleared?</t>
  </si>
  <si>
    <t>*These totals do not have a category selected in the finance log, look for the yellow cell(s) to fix the Uncategorized values.</t>
  </si>
  <si>
    <t>Cookie Program</t>
  </si>
  <si>
    <t>Membership Registration Fees</t>
  </si>
  <si>
    <t>Treats &amp; Reads Program</t>
  </si>
  <si>
    <t>Income Explanation</t>
  </si>
  <si>
    <t>Expense Explanation</t>
  </si>
  <si>
    <t>If you collected any money for girl or adult membership registration fees please report that amount here.</t>
  </si>
  <si>
    <t>If you collected any money for patches, badges, or other awards report that amount here.</t>
  </si>
  <si>
    <t>If you collected any money to fund camping experiences report that amount here.</t>
  </si>
  <si>
    <t>Report all money you collected as part of the cookie program here. Note that this is not your net proceeds, but rather a total of all sales that were conducted through the troop bank account. You can verify this information with an eBudde report.</t>
  </si>
  <si>
    <t>If you collected money for troop dues report the total you collected here.</t>
  </si>
  <si>
    <t>If you collected money for Field Trips to non-GSHNC program events/locations report that amount here.</t>
  </si>
  <si>
    <t>If you collected money for Food and Refreshments report that amount here.</t>
  </si>
  <si>
    <t>If you collected money for the Juliette Low World Friendship Fund report that amount here.</t>
  </si>
  <si>
    <t>If your troop conducted money earning activities in addition to Treats &amp; Reads and the Cookie Program please report that amount here. Note this should be the total amount raised, not your net proceeds from the activities.</t>
  </si>
  <si>
    <t>If you collected money to pay for GSHNC programs and/or events please report that amount here.</t>
  </si>
  <si>
    <t>If you collected money to conduct service projects please report that amount here.</t>
  </si>
  <si>
    <t>If you received or collected money for the Sister to Sister Campaign please report that amount here.</t>
  </si>
  <si>
    <t>If you collected money for troop supplies please report that amount here.</t>
  </si>
  <si>
    <t>Formerly Fall Product Sale Income. Report all money you collected as part of the Treats &amp; Reads program here. Please note that this is not your net proceeds, but rather a total of all sales that were conducted through the troop bank account.</t>
  </si>
  <si>
    <t>Report any money you collected that does not fit in the other categories here.</t>
  </si>
  <si>
    <t>Please report the total your troop spent on membership registration fees here.</t>
  </si>
  <si>
    <t>Please report the total your troop spent on patches, badges, and other awards here.</t>
  </si>
  <si>
    <t>Please report the total your troop spent on camping experiences here.</t>
  </si>
  <si>
    <t>Please report all money your troop spent as part of the Cookie Program here. This includes the amount due to council and may include booth materials, etc.</t>
  </si>
  <si>
    <t>This will probably be zero, but if you had any expenses related to collecting troop dues please report that here.</t>
  </si>
  <si>
    <t>If you spent any money for Field Trips to non-GSHNC program events/locations report that amount here.</t>
  </si>
  <si>
    <t>Please report any money spent on Food and Refreshments here.</t>
  </si>
  <si>
    <t>If your troop gave any money to the Juliette Low World Friendship Fund please report that amount here.</t>
  </si>
  <si>
    <t>If your troop spent money on other money earning activities report that amount here. This number would be the cost of the activities to your troop and would be subtracted from the income to reach your total proceeds.</t>
  </si>
  <si>
    <t>If you spent money to pay for GSHNC programs and/or events please report that amount here.</t>
  </si>
  <si>
    <t>If you spent money to conduct service projects please report that amount here.</t>
  </si>
  <si>
    <t>If your troop gave money to the GSHNC Sister to Sister Campaign please report that amount here.</t>
  </si>
  <si>
    <t>If you spent money on supplies for your troop please report that amount here.</t>
  </si>
  <si>
    <t>Formerly Fall Product Expenses. Please report all money your troop spent as part of the Treats &amp; Reads program here. This includes cost of product, any money spent promoting the sale, etc.</t>
  </si>
  <si>
    <t>Please report any additional money the troop spent that does not fit any of the other categories here.</t>
  </si>
  <si>
    <t>2026-2027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</si>
</sst>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b/>
      <sz val="16"/>
      <color theme="1"/>
      <name val="Calibri"/>
      <family val="2"/>
      <scheme val="minor"/>
    </font>
    <font>
      <sz val="14"/>
      <color theme="1"/>
      <name val="Calibri"/>
      <family val="2"/>
      <scheme val="minor"/>
    </font>
    <font>
      <sz val="16"/>
      <color theme="1"/>
      <name val="Calibri"/>
      <family val="2"/>
      <scheme val="minor"/>
    </font>
    <font>
      <sz val="10"/>
      <color rgb="FF000000"/>
      <name val="Arial"/>
      <family val="2"/>
    </font>
  </fonts>
  <fills count="7">
    <fill>
      <patternFill patternType="none"/>
    </fill>
    <fill>
      <patternFill patternType="gray125"/>
    </fill>
    <fill>
      <patternFill patternType="solid">
        <fgColor theme="1" tint="0.34998626667073579"/>
        <bgColor indexed="64"/>
      </patternFill>
    </fill>
    <fill>
      <patternFill patternType="solid">
        <fgColor rgb="FFCCFFCC"/>
        <bgColor indexed="64"/>
      </patternFill>
    </fill>
    <fill>
      <patternFill patternType="solid">
        <fgColor rgb="FFFFCCCC"/>
        <bgColor indexed="64"/>
      </patternFill>
    </fill>
    <fill>
      <patternFill patternType="solid">
        <fgColor theme="0"/>
        <bgColor indexed="64"/>
      </patternFill>
    </fill>
    <fill>
      <patternFill patternType="solid">
        <fgColor rgb="FFFFC000"/>
        <bgColor indexed="64"/>
      </patternFill>
    </fill>
  </fills>
  <borders count="1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ck">
        <color indexed="64"/>
      </top>
      <bottom style="thick">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65">
    <xf numFmtId="0" fontId="0" fillId="0" borderId="0" xfId="0"/>
    <xf numFmtId="0" fontId="0" fillId="0" borderId="1" xfId="0" applyBorder="1"/>
    <xf numFmtId="0" fontId="2" fillId="0" borderId="0" xfId="0" applyFont="1"/>
    <xf numFmtId="0" fontId="1" fillId="0" borderId="2" xfId="0" applyFont="1" applyBorder="1"/>
    <xf numFmtId="4" fontId="0" fillId="0" borderId="3" xfId="0" applyNumberFormat="1" applyBorder="1"/>
    <xf numFmtId="0" fontId="1" fillId="3" borderId="4" xfId="0" applyFont="1" applyFill="1" applyBorder="1"/>
    <xf numFmtId="4" fontId="0" fillId="3" borderId="5" xfId="0" applyNumberFormat="1" applyFill="1" applyBorder="1"/>
    <xf numFmtId="0" fontId="1" fillId="4" borderId="6" xfId="0" applyFont="1" applyFill="1" applyBorder="1"/>
    <xf numFmtId="4" fontId="0" fillId="4" borderId="7" xfId="0" applyNumberFormat="1" applyFill="1" applyBorder="1"/>
    <xf numFmtId="0" fontId="1" fillId="0" borderId="6" xfId="0" applyFont="1" applyBorder="1"/>
    <xf numFmtId="4" fontId="0" fillId="0" borderId="7" xfId="0" applyNumberFormat="1" applyBorder="1"/>
    <xf numFmtId="0" fontId="0" fillId="0" borderId="4" xfId="0" applyBorder="1"/>
    <xf numFmtId="4" fontId="0" fillId="3" borderId="4" xfId="0" applyNumberFormat="1" applyFill="1" applyBorder="1"/>
    <xf numFmtId="4" fontId="0" fillId="0" borderId="10" xfId="0" applyNumberFormat="1" applyBorder="1"/>
    <xf numFmtId="4" fontId="0" fillId="5" borderId="10" xfId="0" applyNumberFormat="1" applyFill="1" applyBorder="1"/>
    <xf numFmtId="4" fontId="0" fillId="0" borderId="11" xfId="0" applyNumberFormat="1" applyBorder="1"/>
    <xf numFmtId="4" fontId="1" fillId="3" borderId="6" xfId="0" applyNumberFormat="1" applyFont="1" applyFill="1" applyBorder="1"/>
    <xf numFmtId="4" fontId="1" fillId="0" borderId="9" xfId="0" applyNumberFormat="1" applyFont="1" applyBorder="1"/>
    <xf numFmtId="4" fontId="0" fillId="0" borderId="4" xfId="0" applyNumberFormat="1" applyBorder="1"/>
    <xf numFmtId="4" fontId="0" fillId="4" borderId="4" xfId="0" applyNumberFormat="1" applyFill="1" applyBorder="1"/>
    <xf numFmtId="0" fontId="0" fillId="0" borderId="13" xfId="0" applyBorder="1"/>
    <xf numFmtId="4" fontId="0" fillId="3" borderId="13" xfId="0" applyNumberFormat="1" applyFill="1" applyBorder="1"/>
    <xf numFmtId="4" fontId="0" fillId="4" borderId="13" xfId="0" applyNumberFormat="1" applyFill="1" applyBorder="1"/>
    <xf numFmtId="4" fontId="0" fillId="0" borderId="12" xfId="0" applyNumberFormat="1" applyBorder="1"/>
    <xf numFmtId="0" fontId="2" fillId="0" borderId="14" xfId="0" applyFont="1" applyBorder="1"/>
    <xf numFmtId="0" fontId="0" fillId="0" borderId="14" xfId="0" applyBorder="1"/>
    <xf numFmtId="4" fontId="0" fillId="0" borderId="0" xfId="0" applyNumberFormat="1"/>
    <xf numFmtId="4" fontId="0" fillId="0" borderId="14" xfId="0" applyNumberFormat="1" applyBorder="1"/>
    <xf numFmtId="4" fontId="1" fillId="0" borderId="2" xfId="0" applyNumberFormat="1" applyFont="1" applyBorder="1"/>
    <xf numFmtId="0" fontId="0" fillId="6" borderId="2" xfId="0" applyFill="1" applyBorder="1"/>
    <xf numFmtId="4" fontId="0" fillId="3" borderId="8" xfId="0" applyNumberFormat="1" applyFill="1" applyBorder="1"/>
    <xf numFmtId="4" fontId="0" fillId="4" borderId="3" xfId="0" applyNumberFormat="1" applyFill="1" applyBorder="1"/>
    <xf numFmtId="0" fontId="0" fillId="0" borderId="2" xfId="0" applyBorder="1"/>
    <xf numFmtId="0" fontId="0" fillId="0" borderId="8" xfId="0" applyBorder="1" applyProtection="1">
      <protection locked="0"/>
    </xf>
    <xf numFmtId="0" fontId="0" fillId="0" borderId="8" xfId="0" applyBorder="1" applyAlignment="1" applyProtection="1">
      <alignment horizontal="right"/>
      <protection locked="0"/>
    </xf>
    <xf numFmtId="0" fontId="0" fillId="0" borderId="8" xfId="0" applyBorder="1"/>
    <xf numFmtId="4" fontId="0" fillId="0" borderId="3" xfId="0" applyNumberFormat="1" applyBorder="1" applyProtection="1">
      <protection locked="0"/>
    </xf>
    <xf numFmtId="0" fontId="0" fillId="0" borderId="6" xfId="0" applyBorder="1"/>
    <xf numFmtId="0" fontId="0" fillId="2" borderId="2" xfId="0" applyFill="1" applyBorder="1"/>
    <xf numFmtId="0" fontId="0" fillId="2" borderId="8" xfId="0" applyFill="1" applyBorder="1"/>
    <xf numFmtId="4" fontId="0" fillId="2" borderId="3" xfId="0" applyNumberFormat="1" applyFill="1" applyBorder="1"/>
    <xf numFmtId="4" fontId="1" fillId="4" borderId="9" xfId="0" applyNumberFormat="1" applyFont="1" applyFill="1" applyBorder="1"/>
    <xf numFmtId="4" fontId="0" fillId="2" borderId="2" xfId="0" applyNumberFormat="1" applyFill="1" applyBorder="1"/>
    <xf numFmtId="0" fontId="0" fillId="0" borderId="15" xfId="0" applyBorder="1" applyProtection="1">
      <protection locked="0"/>
    </xf>
    <xf numFmtId="0" fontId="0" fillId="0" borderId="0" xfId="0" applyProtection="1">
      <protection locked="0"/>
    </xf>
    <xf numFmtId="4" fontId="0" fillId="0" borderId="0" xfId="0" applyNumberFormat="1" applyProtection="1">
      <protection locked="0"/>
    </xf>
    <xf numFmtId="4" fontId="0" fillId="0" borderId="2" xfId="0" applyNumberFormat="1" applyBorder="1"/>
    <xf numFmtId="4" fontId="0" fillId="0" borderId="17" xfId="0" applyNumberFormat="1" applyBorder="1" applyProtection="1">
      <protection locked="0"/>
    </xf>
    <xf numFmtId="4" fontId="0" fillId="0" borderId="16" xfId="0" applyNumberFormat="1" applyBorder="1" applyProtection="1">
      <protection locked="0"/>
    </xf>
    <xf numFmtId="4" fontId="0" fillId="0" borderId="16" xfId="0" applyNumberFormat="1" applyBorder="1"/>
    <xf numFmtId="14" fontId="0" fillId="0" borderId="17" xfId="0" applyNumberFormat="1" applyBorder="1" applyProtection="1">
      <protection locked="0"/>
    </xf>
    <xf numFmtId="0" fontId="0" fillId="0" borderId="11" xfId="0" applyBorder="1"/>
    <xf numFmtId="4" fontId="0" fillId="3" borderId="11" xfId="0" applyNumberFormat="1" applyFill="1" applyBorder="1"/>
    <xf numFmtId="0" fontId="5" fillId="0" borderId="0" xfId="0" applyFont="1" applyAlignment="1">
      <alignment horizontal="left" vertical="top" wrapText="1"/>
    </xf>
    <xf numFmtId="0" fontId="4" fillId="0" borderId="0" xfId="0" applyFont="1"/>
    <xf numFmtId="0" fontId="3" fillId="0" borderId="0" xfId="0" applyFont="1"/>
    <xf numFmtId="0" fontId="0" fillId="0" borderId="8" xfId="0" applyBorder="1" applyAlignment="1">
      <alignment horizontal="right"/>
    </xf>
    <xf numFmtId="4" fontId="0" fillId="2" borderId="8" xfId="0" applyNumberFormat="1" applyFill="1" applyBorder="1"/>
    <xf numFmtId="4" fontId="0" fillId="0" borderId="8" xfId="0" applyNumberFormat="1" applyBorder="1"/>
    <xf numFmtId="14" fontId="0" fillId="0" borderId="0" xfId="0" applyNumberFormat="1"/>
    <xf numFmtId="4" fontId="0" fillId="0" borderId="8" xfId="0" applyNumberFormat="1" applyBorder="1" applyAlignment="1">
      <alignment horizontal="center"/>
    </xf>
    <xf numFmtId="0" fontId="0" fillId="0" borderId="0" xfId="0" applyAlignment="1">
      <alignment horizontal="left" vertical="top" wrapText="1"/>
    </xf>
    <xf numFmtId="4" fontId="0" fillId="0" borderId="2" xfId="0" applyNumberFormat="1" applyBorder="1" applyAlignment="1">
      <alignment horizontal="center"/>
    </xf>
    <xf numFmtId="4" fontId="0" fillId="0" borderId="3" xfId="0" applyNumberFormat="1" applyBorder="1" applyAlignment="1">
      <alignment horizontal="center"/>
    </xf>
    <xf numFmtId="0" fontId="0" fillId="0" borderId="0" xfId="0" applyAlignment="1">
      <alignment horizontal="center" vertical="center" wrapText="1"/>
    </xf>
  </cellXfs>
  <cellStyles count="1">
    <cellStyle name="Normal" xfId="0" builtinId="0"/>
  </cellStyles>
  <dxfs count="19">
    <dxf>
      <font>
        <color theme="1"/>
      </font>
      <fill>
        <patternFill>
          <bgColor rgb="FFCCFFCC"/>
        </patternFill>
      </fill>
    </dxf>
    <dxf>
      <font>
        <color theme="1"/>
      </font>
      <fill>
        <patternFill>
          <bgColor rgb="FFFFCCCC"/>
        </patternFill>
      </fill>
    </dxf>
    <dxf>
      <font>
        <color rgb="FF9C0006"/>
      </font>
      <fill>
        <patternFill>
          <bgColor rgb="FFFFC7CE"/>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006100"/>
      </font>
      <fill>
        <patternFill>
          <bgColor rgb="FFC6EFCE"/>
        </patternFill>
      </fill>
    </dxf>
    <dxf>
      <fill>
        <patternFill>
          <bgColor rgb="FFFFC000"/>
        </patternFill>
      </fill>
    </dxf>
    <dxf>
      <font>
        <b val="0"/>
        <i val="0"/>
        <strike val="0"/>
        <condense val="0"/>
        <extend val="0"/>
        <outline val="0"/>
        <shadow val="0"/>
        <u val="none"/>
        <vertAlign val="baseline"/>
        <sz val="10"/>
        <color rgb="FF000000"/>
        <name val="Arial"/>
        <scheme val="none"/>
      </font>
      <alignment horizontal="left" vertical="top"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left" vertical="top" textRotation="0" wrapText="1" indent="0" justifyLastLine="0" shrinkToFit="0" readingOrder="0"/>
    </dxf>
    <dxf>
      <numFmt numFmtId="0" formatCode="General"/>
      <protection locked="1" hidden="0"/>
    </dxf>
    <dxf>
      <numFmt numFmtId="4" formatCode="#,##0.00"/>
      <fill>
        <patternFill patternType="none">
          <fgColor indexed="64"/>
          <bgColor indexed="65"/>
        </patternFill>
      </fill>
      <border diagonalUp="0" diagonalDown="0">
        <left/>
        <right style="thin">
          <color indexed="64"/>
        </right>
        <top/>
        <bottom/>
        <vertical/>
        <horizontal/>
      </border>
      <protection locked="1" hidden="0"/>
    </dxf>
    <dxf>
      <numFmt numFmtId="4" formatCode="#,##0.00"/>
      <border diagonalUp="0" diagonalDown="0">
        <left/>
        <right style="thin">
          <color indexed="64"/>
        </right>
        <top/>
        <bottom/>
        <vertical/>
        <horizontal/>
      </border>
      <protection locked="0" hidden="0"/>
    </dxf>
    <dxf>
      <numFmt numFmtId="4" formatCode="#,##0.00"/>
      <border diagonalUp="0" diagonalDown="0">
        <left style="thin">
          <color indexed="64"/>
        </left>
        <right/>
        <top/>
        <bottom/>
        <vertical/>
        <horizontal/>
      </border>
      <protection locked="0" hidden="0"/>
    </dxf>
    <dxf>
      <protection locked="0" hidden="0"/>
    </dxf>
    <dxf>
      <protection locked="0" hidden="0"/>
    </dxf>
    <dxf>
      <protection locked="0" hidden="0"/>
    </dxf>
    <dxf>
      <protection locked="0" hidden="0"/>
    </dxf>
    <dxf>
      <numFmt numFmtId="19" formatCode="m/d/yyyy"/>
      <border diagonalUp="0" diagonalDown="0">
        <left style="thin">
          <color indexed="64"/>
        </left>
        <right/>
        <top style="thin">
          <color auto="1"/>
        </top>
        <bottom style="thin">
          <color auto="1"/>
        </bottom>
        <vertical/>
        <horizontal style="thin">
          <color auto="1"/>
        </horizontal>
      </border>
      <protection locked="0" hidden="0"/>
    </dxf>
  </dxfs>
  <tableStyles count="0" defaultTableStyle="TableStyleMedium2" defaultPivotStyle="PivotStyleLight16"/>
  <colors>
    <mruColors>
      <color rgb="FFFFCC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114300</xdr:colOff>
      <xdr:row>27</xdr:row>
      <xdr:rowOff>600075</xdr:rowOff>
    </xdr:from>
    <xdr:to>
      <xdr:col>2</xdr:col>
      <xdr:colOff>695325</xdr:colOff>
      <xdr:row>31</xdr:row>
      <xdr:rowOff>295275</xdr:rowOff>
    </xdr:to>
    <xdr:sp macro="" textlink="">
      <xdr:nvSpPr>
        <xdr:cNvPr id="2" name="Down Arrow 1">
          <a:extLst>
            <a:ext uri="{FF2B5EF4-FFF2-40B4-BE49-F238E27FC236}">
              <a16:creationId xmlns:a16="http://schemas.microsoft.com/office/drawing/2014/main" id="{00000000-0008-0000-0000-000002000000}"/>
            </a:ext>
          </a:extLst>
        </xdr:cNvPr>
        <xdr:cNvSpPr/>
      </xdr:nvSpPr>
      <xdr:spPr>
        <a:xfrm>
          <a:off x="1809750" y="6096000"/>
          <a:ext cx="581025" cy="1076325"/>
        </a:xfrm>
        <a:prstGeom prst="downArrow">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1323975</xdr:colOff>
      <xdr:row>30</xdr:row>
      <xdr:rowOff>57150</xdr:rowOff>
    </xdr:from>
    <xdr:to>
      <xdr:col>3</xdr:col>
      <xdr:colOff>285750</xdr:colOff>
      <xdr:row>31</xdr:row>
      <xdr:rowOff>304800</xdr:rowOff>
    </xdr:to>
    <xdr:sp macro="" textlink="">
      <xdr:nvSpPr>
        <xdr:cNvPr id="3" name="Down Arrow 2">
          <a:extLst>
            <a:ext uri="{FF2B5EF4-FFF2-40B4-BE49-F238E27FC236}">
              <a16:creationId xmlns:a16="http://schemas.microsoft.com/office/drawing/2014/main" id="{00000000-0008-0000-0000-000003000000}"/>
            </a:ext>
          </a:extLst>
        </xdr:cNvPr>
        <xdr:cNvSpPr/>
      </xdr:nvSpPr>
      <xdr:spPr>
        <a:xfrm>
          <a:off x="3019425" y="6743700"/>
          <a:ext cx="552450" cy="438150"/>
        </a:xfrm>
        <a:prstGeom prst="downArrow">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95250</xdr:colOff>
      <xdr:row>17</xdr:row>
      <xdr:rowOff>76200</xdr:rowOff>
    </xdr:from>
    <xdr:to>
      <xdr:col>3</xdr:col>
      <xdr:colOff>685800</xdr:colOff>
      <xdr:row>19</xdr:row>
      <xdr:rowOff>114300</xdr:rowOff>
    </xdr:to>
    <xdr:sp macro="" textlink="">
      <xdr:nvSpPr>
        <xdr:cNvPr id="4" name="Right Arrow 3">
          <a:extLst>
            <a:ext uri="{FF2B5EF4-FFF2-40B4-BE49-F238E27FC236}">
              <a16:creationId xmlns:a16="http://schemas.microsoft.com/office/drawing/2014/main" id="{00000000-0008-0000-0000-000004000000}"/>
            </a:ext>
          </a:extLst>
        </xdr:cNvPr>
        <xdr:cNvSpPr/>
      </xdr:nvSpPr>
      <xdr:spPr>
        <a:xfrm flipH="1">
          <a:off x="3381375" y="3571875"/>
          <a:ext cx="590550" cy="419100"/>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oneCellAnchor>
    <xdr:from>
      <xdr:col>3</xdr:col>
      <xdr:colOff>742949</xdr:colOff>
      <xdr:row>17</xdr:row>
      <xdr:rowOff>9524</xdr:rowOff>
    </xdr:from>
    <xdr:ext cx="1809751" cy="609601"/>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4029074" y="3505199"/>
          <a:ext cx="1809751" cy="609601"/>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pPr algn="ctr"/>
          <a:r>
            <a:rPr lang="en-US" sz="1100"/>
            <a:t>If you forget to categorize an </a:t>
          </a:r>
        </a:p>
        <a:p>
          <a:pPr algn="ctr"/>
          <a:r>
            <a:rPr lang="en-US" sz="1100"/>
            <a:t>entry this column will </a:t>
          </a:r>
        </a:p>
        <a:p>
          <a:pPr algn="ctr"/>
          <a:r>
            <a:rPr lang="en-US" sz="1100"/>
            <a:t>highlight yellow.</a:t>
          </a:r>
        </a:p>
      </xdr:txBody>
    </xdr:sp>
    <xdr:clientData/>
  </xdr:oneCellAnchor>
  <xdr:twoCellAnchor>
    <xdr:from>
      <xdr:col>5</xdr:col>
      <xdr:colOff>923925</xdr:colOff>
      <xdr:row>9</xdr:row>
      <xdr:rowOff>180975</xdr:rowOff>
    </xdr:from>
    <xdr:to>
      <xdr:col>7</xdr:col>
      <xdr:colOff>47625</xdr:colOff>
      <xdr:row>20</xdr:row>
      <xdr:rowOff>114300</xdr:rowOff>
    </xdr:to>
    <xdr:sp macro="" textlink="">
      <xdr:nvSpPr>
        <xdr:cNvPr id="6" name="Rounded Rectangle 5">
          <a:extLst>
            <a:ext uri="{FF2B5EF4-FFF2-40B4-BE49-F238E27FC236}">
              <a16:creationId xmlns:a16="http://schemas.microsoft.com/office/drawing/2014/main" id="{00000000-0008-0000-0000-000006000000}"/>
            </a:ext>
          </a:extLst>
        </xdr:cNvPr>
        <xdr:cNvSpPr/>
      </xdr:nvSpPr>
      <xdr:spPr>
        <a:xfrm>
          <a:off x="7534275" y="1733550"/>
          <a:ext cx="1028700" cy="1971675"/>
        </a:xfrm>
        <a:prstGeom prst="roundRect">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4</xdr:col>
      <xdr:colOff>2319</xdr:colOff>
      <xdr:row>23</xdr:row>
      <xdr:rowOff>9525</xdr:rowOff>
    </xdr:from>
    <xdr:ext cx="2792366" cy="609013"/>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5660169" y="4752975"/>
          <a:ext cx="2792366" cy="609013"/>
        </a:xfrm>
        <a:prstGeom prst="rect">
          <a:avLst/>
        </a:prstGeom>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wrap="none" rtlCol="0" anchor="t">
          <a:spAutoFit/>
        </a:bodyPr>
        <a:lstStyle/>
        <a:p>
          <a:pPr algn="ctr"/>
          <a:r>
            <a:rPr lang="en-US" sz="1100"/>
            <a:t>Your</a:t>
          </a:r>
          <a:r>
            <a:rPr lang="en-US" sz="1100" baseline="0"/>
            <a:t> balance is automatically calculated from</a:t>
          </a:r>
        </a:p>
        <a:p>
          <a:pPr algn="ctr"/>
          <a:r>
            <a:rPr lang="en-US" sz="1100" baseline="0"/>
            <a:t>the Beginning Balance you enter then adding</a:t>
          </a:r>
        </a:p>
        <a:p>
          <a:pPr algn="ctr"/>
          <a:r>
            <a:rPr lang="en-US" sz="1100" baseline="0">
              <a:solidFill>
                <a:schemeClr val="dk1"/>
              </a:solidFill>
              <a:effectLst/>
              <a:latin typeface="+mn-lt"/>
              <a:ea typeface="+mn-ea"/>
              <a:cs typeface="+mn-cs"/>
            </a:rPr>
            <a:t>your income </a:t>
          </a:r>
          <a:r>
            <a:rPr lang="en-US" sz="1100" baseline="0"/>
            <a:t>and subtracting your expenses.</a:t>
          </a:r>
          <a:endParaRPr lang="en-US" sz="1100"/>
        </a:p>
      </xdr:txBody>
    </xdr:sp>
    <xdr:clientData/>
  </xdr:oneCellAnchor>
  <xdr:twoCellAnchor>
    <xdr:from>
      <xdr:col>6</xdr:col>
      <xdr:colOff>285750</xdr:colOff>
      <xdr:row>21</xdr:row>
      <xdr:rowOff>9524</xdr:rowOff>
    </xdr:from>
    <xdr:to>
      <xdr:col>6</xdr:col>
      <xdr:colOff>714375</xdr:colOff>
      <xdr:row>22</xdr:row>
      <xdr:rowOff>133349</xdr:rowOff>
    </xdr:to>
    <xdr:sp macro="" textlink="">
      <xdr:nvSpPr>
        <xdr:cNvPr id="8" name="Down Arrow 7">
          <a:extLst>
            <a:ext uri="{FF2B5EF4-FFF2-40B4-BE49-F238E27FC236}">
              <a16:creationId xmlns:a16="http://schemas.microsoft.com/office/drawing/2014/main" id="{00000000-0008-0000-0000-000008000000}"/>
            </a:ext>
          </a:extLst>
        </xdr:cNvPr>
        <xdr:cNvSpPr/>
      </xdr:nvSpPr>
      <xdr:spPr>
        <a:xfrm flipV="1">
          <a:off x="7848600" y="4267199"/>
          <a:ext cx="428625" cy="314325"/>
        </a:xfrm>
        <a:prstGeom prst="downArrow">
          <a:avLst/>
        </a:prstGeom>
        <a:solidFill>
          <a:srgbClr val="00B050"/>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11</xdr:row>
      <xdr:rowOff>38100</xdr:rowOff>
    </xdr:from>
    <xdr:to>
      <xdr:col>3</xdr:col>
      <xdr:colOff>9525</xdr:colOff>
      <xdr:row>20</xdr:row>
      <xdr:rowOff>123825</xdr:rowOff>
    </xdr:to>
    <xdr:sp macro="" textlink="">
      <xdr:nvSpPr>
        <xdr:cNvPr id="9" name="Rounded Rectangle 8">
          <a:extLst>
            <a:ext uri="{FF2B5EF4-FFF2-40B4-BE49-F238E27FC236}">
              <a16:creationId xmlns:a16="http://schemas.microsoft.com/office/drawing/2014/main" id="{00000000-0008-0000-0000-000009000000}"/>
            </a:ext>
          </a:extLst>
        </xdr:cNvPr>
        <xdr:cNvSpPr/>
      </xdr:nvSpPr>
      <xdr:spPr>
        <a:xfrm>
          <a:off x="1695450" y="2590800"/>
          <a:ext cx="1600200" cy="1704975"/>
        </a:xfrm>
        <a:prstGeom prst="roundRect">
          <a:avLst/>
        </a:pr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2</xdr:col>
      <xdr:colOff>123825</xdr:colOff>
      <xdr:row>3</xdr:row>
      <xdr:rowOff>123826</xdr:rowOff>
    </xdr:from>
    <xdr:ext cx="3762375" cy="781050"/>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1819275" y="1104901"/>
          <a:ext cx="3762375" cy="781050"/>
        </a:xfrm>
        <a:prstGeom prst="rect">
          <a:avLst/>
        </a:prstGeom>
        <a:ln>
          <a:solidFill>
            <a:srgbClr val="00B0F0"/>
          </a:solidFill>
        </a:ln>
      </xdr:spPr>
      <xdr:style>
        <a:lnRef idx="2">
          <a:schemeClr val="accent1"/>
        </a:lnRef>
        <a:fillRef idx="1">
          <a:schemeClr val="lt1"/>
        </a:fillRef>
        <a:effectRef idx="0">
          <a:schemeClr val="accent1"/>
        </a:effectRef>
        <a:fontRef idx="minor">
          <a:schemeClr val="dk1"/>
        </a:fontRef>
      </xdr:style>
      <xdr:txBody>
        <a:bodyPr vertOverflow="clip" horzOverflow="clip" wrap="none" rtlCol="0" anchor="t">
          <a:noAutofit/>
        </a:bodyPr>
        <a:lstStyle/>
        <a:p>
          <a:pPr algn="ctr"/>
          <a:r>
            <a:rPr lang="en-US" sz="1100"/>
            <a:t>These categories are selectable</a:t>
          </a:r>
          <a:r>
            <a:rPr lang="en-US" sz="1100" baseline="0"/>
            <a:t> via drop-down menu and </a:t>
          </a:r>
        </a:p>
        <a:p>
          <a:pPr algn="ctr"/>
          <a:r>
            <a:rPr lang="en-US" sz="1100" baseline="0"/>
            <a:t>match the categories on the ATR. Each entry must have a </a:t>
          </a:r>
        </a:p>
        <a:p>
          <a:pPr algn="ctr"/>
          <a:r>
            <a:rPr lang="en-US" sz="1100" baseline="0"/>
            <a:t>category for the  FinancialOverview page to tally correctly for </a:t>
          </a:r>
        </a:p>
        <a:p>
          <a:pPr algn="ctr"/>
          <a:r>
            <a:rPr lang="en-US" sz="1100" baseline="0"/>
            <a:t>final reporting back to council. </a:t>
          </a:r>
        </a:p>
        <a:p>
          <a:pPr algn="ctr"/>
          <a:endParaRPr lang="en-US" sz="1100"/>
        </a:p>
      </xdr:txBody>
    </xdr:sp>
    <xdr:clientData/>
  </xdr:oneCellAnchor>
  <xdr:twoCellAnchor>
    <xdr:from>
      <xdr:col>2</xdr:col>
      <xdr:colOff>514350</xdr:colOff>
      <xdr:row>8</xdr:row>
      <xdr:rowOff>9525</xdr:rowOff>
    </xdr:from>
    <xdr:to>
      <xdr:col>2</xdr:col>
      <xdr:colOff>942975</xdr:colOff>
      <xdr:row>10</xdr:row>
      <xdr:rowOff>104775</xdr:rowOff>
    </xdr:to>
    <xdr:sp macro="" textlink="">
      <xdr:nvSpPr>
        <xdr:cNvPr id="11" name="Down Arrow 10">
          <a:extLst>
            <a:ext uri="{FF2B5EF4-FFF2-40B4-BE49-F238E27FC236}">
              <a16:creationId xmlns:a16="http://schemas.microsoft.com/office/drawing/2014/main" id="{00000000-0008-0000-0000-00000B000000}"/>
            </a:ext>
          </a:extLst>
        </xdr:cNvPr>
        <xdr:cNvSpPr/>
      </xdr:nvSpPr>
      <xdr:spPr>
        <a:xfrm>
          <a:off x="2209800" y="1943100"/>
          <a:ext cx="428625" cy="419100"/>
        </a:xfrm>
        <a:prstGeom prst="downArrow">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2</xdr:col>
      <xdr:colOff>1457325</xdr:colOff>
      <xdr:row>28</xdr:row>
      <xdr:rowOff>104774</xdr:rowOff>
    </xdr:from>
    <xdr:ext cx="5343525" cy="676276"/>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3152775" y="6219824"/>
          <a:ext cx="5343525" cy="67627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lang="en-US" sz="1100"/>
            <a:t>The FinancialOverview tab summarizes your income and expenses by category, in a format </a:t>
          </a:r>
        </a:p>
        <a:p>
          <a:r>
            <a:rPr lang="en-US" sz="1100"/>
            <a:t>that closely matches the Annual Troop Report so you can see at a glance where your troop </a:t>
          </a:r>
        </a:p>
        <a:p>
          <a:r>
            <a:rPr lang="en-US" sz="1100"/>
            <a:t>is spending the most money and copy the values into the ATR at the end of your year.</a:t>
          </a:r>
        </a:p>
      </xdr:txBody>
    </xdr:sp>
    <xdr:clientData/>
  </xdr:oneCellAnchor>
  <xdr:oneCellAnchor>
    <xdr:from>
      <xdr:col>2</xdr:col>
      <xdr:colOff>257175</xdr:colOff>
      <xdr:row>27</xdr:row>
      <xdr:rowOff>0</xdr:rowOff>
    </xdr:from>
    <xdr:ext cx="3783921" cy="609013"/>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1952625" y="5495925"/>
          <a:ext cx="3783921" cy="60901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lang="en-US" sz="1100"/>
            <a:t>Enter your transactions in the FinanceLog tab, this is a running </a:t>
          </a:r>
        </a:p>
        <a:p>
          <a:r>
            <a:rPr lang="en-US" sz="1100"/>
            <a:t>log that keeps your account balance automatically updated </a:t>
          </a:r>
        </a:p>
        <a:p>
          <a:r>
            <a:rPr lang="en-US" sz="1100"/>
            <a:t>as each income and expense is recorded.</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e5" displayName="Table5" ref="A3:I4" totalsRowShown="0">
  <autoFilter ref="A3:I4"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0000-000001000000}" name="Date" dataDxfId="18"/>
    <tableColumn id="2" xr3:uid="{00000000-0010-0000-0000-000002000000}" name="Check #/Trans ID" dataDxfId="17"/>
    <tableColumn id="3" xr3:uid="{00000000-0010-0000-0000-000003000000}" name="Cleared?" dataDxfId="16"/>
    <tableColumn id="4" xr3:uid="{00000000-0010-0000-0000-000004000000}" name="Category" dataDxfId="15"/>
    <tableColumn id="5" xr3:uid="{00000000-0010-0000-0000-000005000000}" name="Description" dataDxfId="14"/>
    <tableColumn id="6" xr3:uid="{00000000-0010-0000-0000-000006000000}" name="Income" dataDxfId="13"/>
    <tableColumn id="7" xr3:uid="{00000000-0010-0000-0000-000007000000}" name="Expense" dataDxfId="12"/>
    <tableColumn id="8" xr3:uid="{00000000-0010-0000-0000-000008000000}" name="Balance" dataDxfId="11">
      <calculatedColumnFormula>IF(OR(F4&lt;&gt;0,G4&lt;&gt;0),H3+F4-G4,"")</calculatedColumnFormula>
    </tableColumn>
    <tableColumn id="9" xr3:uid="{00000000-0010-0000-0000-000009000000}" name="Errors" dataDxfId="10">
      <calculatedColumnFormula>IF(AND(F4&lt;&gt;0,G4&lt;&gt;0),"ERROR: Row should only contain either income or expense, not both.",IF(AND(OR(Table5[[#This Row],[Income]]&lt;&gt;0,Table5[[#This Row],[Expense]]&lt;&gt;0),Table5[[#This Row],[Category]]=""),"Please select a category for this entry.",""))</calculatedColumnFormula>
    </tableColumn>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A1:C16" totalsRowShown="0">
  <tableColumns count="3">
    <tableColumn id="1" xr3:uid="{00000000-0010-0000-0100-000001000000}" name="Category"/>
    <tableColumn id="2" xr3:uid="{00000000-0010-0000-0100-000002000000}" name="Income Explanation" dataDxfId="9"/>
    <tableColumn id="3" xr3:uid="{00000000-0010-0000-0100-000003000000}" name="Expense Explanation" dataDxfId="8"/>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2"/>
  <sheetViews>
    <sheetView tabSelected="1" workbookViewId="0">
      <selection activeCell="E6" sqref="E6"/>
    </sheetView>
  </sheetViews>
  <sheetFormatPr defaultRowHeight="15" x14ac:dyDescent="0.25"/>
  <cols>
    <col min="1" max="1" width="9.7109375" bestFit="1" customWidth="1"/>
    <col min="2" max="2" width="15.7109375" bestFit="1" customWidth="1"/>
    <col min="3" max="3" width="23.85546875" bestFit="1" customWidth="1"/>
    <col min="4" max="4" width="35.5703125" customWidth="1"/>
    <col min="5" max="7" width="14.28515625" customWidth="1"/>
  </cols>
  <sheetData>
    <row r="1" spans="1:7" ht="21" x14ac:dyDescent="0.35">
      <c r="A1" s="54" t="s">
        <v>33</v>
      </c>
    </row>
    <row r="3" spans="1:7" ht="41.25" customHeight="1" x14ac:dyDescent="0.25">
      <c r="A3" s="61" t="s">
        <v>38</v>
      </c>
      <c r="B3" s="61"/>
      <c r="C3" s="61"/>
      <c r="D3" s="61"/>
      <c r="E3" s="61"/>
      <c r="F3" s="61"/>
      <c r="G3" s="61"/>
    </row>
    <row r="9" spans="1:7" ht="15" customHeight="1" x14ac:dyDescent="0.25"/>
    <row r="10" spans="1:7" ht="18.75" x14ac:dyDescent="0.3">
      <c r="A10" s="55" t="s">
        <v>34</v>
      </c>
    </row>
    <row r="11" spans="1:7" x14ac:dyDescent="0.25">
      <c r="A11" s="32" t="s">
        <v>7</v>
      </c>
      <c r="B11" s="35">
        <v>11235</v>
      </c>
      <c r="C11" s="56" t="s">
        <v>77</v>
      </c>
      <c r="D11" s="35" t="s">
        <v>8</v>
      </c>
      <c r="E11" s="60" t="s">
        <v>9</v>
      </c>
      <c r="F11" s="60"/>
      <c r="G11" s="4">
        <v>1234.1099999999999</v>
      </c>
    </row>
    <row r="12" spans="1:7" ht="7.5" customHeight="1" x14ac:dyDescent="0.25">
      <c r="A12" s="38"/>
      <c r="B12" s="39"/>
      <c r="C12" s="39"/>
      <c r="D12" s="39"/>
      <c r="E12" s="57"/>
      <c r="F12" s="57"/>
      <c r="G12" s="40"/>
    </row>
    <row r="13" spans="1:7" x14ac:dyDescent="0.25">
      <c r="A13" s="32" t="s">
        <v>0</v>
      </c>
      <c r="B13" s="35" t="s">
        <v>1</v>
      </c>
      <c r="C13" s="35" t="s">
        <v>3</v>
      </c>
      <c r="D13" s="35" t="s">
        <v>2</v>
      </c>
      <c r="E13" s="58" t="s">
        <v>4</v>
      </c>
      <c r="F13" s="58" t="s">
        <v>5</v>
      </c>
      <c r="G13" s="4" t="s">
        <v>6</v>
      </c>
    </row>
    <row r="14" spans="1:7" x14ac:dyDescent="0.25">
      <c r="A14" s="59">
        <v>45518</v>
      </c>
      <c r="C14" t="s">
        <v>43</v>
      </c>
      <c r="D14" t="s">
        <v>36</v>
      </c>
      <c r="E14" s="26">
        <v>50</v>
      </c>
      <c r="F14" s="26"/>
      <c r="G14" s="26">
        <f>IF(OR(E14&lt;&gt;0,F14&lt;&gt;0),G11+E14-F14,"")</f>
        <v>1284.1099999999999</v>
      </c>
    </row>
    <row r="15" spans="1:7" x14ac:dyDescent="0.25">
      <c r="A15" s="59">
        <v>45519</v>
      </c>
      <c r="C15" t="s">
        <v>43</v>
      </c>
      <c r="D15" t="s">
        <v>37</v>
      </c>
      <c r="E15" s="26"/>
      <c r="F15" s="26">
        <v>250</v>
      </c>
      <c r="G15" s="26">
        <f>IF(OR(E15&lt;&gt;0,F15&lt;&gt;0),G14+E15-F15,"")</f>
        <v>1034.1099999999999</v>
      </c>
    </row>
    <row r="16" spans="1:7" x14ac:dyDescent="0.25">
      <c r="A16" s="59">
        <v>45520</v>
      </c>
      <c r="B16">
        <v>1138</v>
      </c>
      <c r="C16" t="s">
        <v>10</v>
      </c>
      <c r="D16" t="s">
        <v>35</v>
      </c>
      <c r="E16" s="26"/>
      <c r="F16" s="26">
        <v>5.32</v>
      </c>
      <c r="G16" s="26">
        <f t="shared" ref="G16:G20" si="0">IF(OR(E16&lt;&gt;0,F16&lt;&gt;0),G15+E16-F16,"")</f>
        <v>1028.79</v>
      </c>
    </row>
    <row r="17" spans="1:7" x14ac:dyDescent="0.25">
      <c r="A17" s="59">
        <v>45521</v>
      </c>
      <c r="C17" t="s">
        <v>16</v>
      </c>
      <c r="D17" t="s">
        <v>32</v>
      </c>
      <c r="E17" s="26"/>
      <c r="F17" s="26">
        <v>123.22</v>
      </c>
      <c r="G17" s="26">
        <f t="shared" si="0"/>
        <v>905.56999999999994</v>
      </c>
    </row>
    <row r="18" spans="1:7" x14ac:dyDescent="0.25">
      <c r="A18" s="59">
        <v>45522</v>
      </c>
      <c r="C18" t="s">
        <v>42</v>
      </c>
      <c r="E18" s="26">
        <v>12356</v>
      </c>
      <c r="F18" s="26"/>
      <c r="G18" s="26">
        <f t="shared" si="0"/>
        <v>13261.57</v>
      </c>
    </row>
    <row r="19" spans="1:7" x14ac:dyDescent="0.25">
      <c r="A19" s="59">
        <v>45523</v>
      </c>
      <c r="E19" s="26"/>
      <c r="F19" s="26">
        <v>11346.11</v>
      </c>
      <c r="G19" s="26">
        <f t="shared" si="0"/>
        <v>1915.4599999999991</v>
      </c>
    </row>
    <row r="20" spans="1:7" x14ac:dyDescent="0.25">
      <c r="A20" s="59">
        <v>45524</v>
      </c>
      <c r="C20" t="s">
        <v>44</v>
      </c>
      <c r="E20" s="26">
        <v>1235</v>
      </c>
      <c r="F20" s="26"/>
      <c r="G20" s="26">
        <f t="shared" si="0"/>
        <v>3150.4599999999991</v>
      </c>
    </row>
    <row r="28" spans="1:7" ht="48" customHeight="1" x14ac:dyDescent="0.25">
      <c r="C28" s="61"/>
      <c r="D28" s="61"/>
    </row>
    <row r="30" spans="1:7" ht="30.75" customHeight="1" x14ac:dyDescent="0.25">
      <c r="D30" s="61"/>
      <c r="E30" s="61"/>
      <c r="F30" s="61"/>
      <c r="G30" s="61"/>
    </row>
    <row r="32" spans="1:7" ht="63.75" customHeight="1" x14ac:dyDescent="0.25"/>
  </sheetData>
  <sheetProtection algorithmName="SHA-512" hashValue="Qd8vh7iQfpz3bmt/KXW32MYXIYPTpOaO77aDlcXGMeV8bwoD5CLredk/rj7ksD4ErEwo7GnxSxo4zOqO8bGztA==" saltValue="nA/mZPz5LIqVByrInbEP/Q==" spinCount="100000" sheet="1" objects="1" scenarios="1"/>
  <mergeCells count="4">
    <mergeCell ref="E11:F11"/>
    <mergeCell ref="A3:G3"/>
    <mergeCell ref="D30:G30"/>
    <mergeCell ref="C28:D28"/>
  </mergeCells>
  <conditionalFormatting sqref="C14:C20">
    <cfRule type="expression" dxfId="7" priority="1">
      <formula>AND(OR($E14&lt;&gt;0,$F14&lt;&gt;0),$C14="")</formula>
    </cfRule>
  </conditionalFormatting>
  <conditionalFormatting sqref="E11:E20">
    <cfRule type="cellIs" dxfId="6" priority="3" operator="greaterThan">
      <formula>0</formula>
    </cfRule>
  </conditionalFormatting>
  <conditionalFormatting sqref="F12:F20">
    <cfRule type="cellIs" dxfId="5" priority="2" operator="greaterThan">
      <formula>0</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errorTitle="Must match ATR Category" error="The value you entered doesn't match one of our council defined reporting categories, please make a valid selection from the list." xr:uid="{00000000-0002-0000-0000-000000000000}">
          <x14:formula1>
            <xm:f>'Category Explanations'!$A$2:$A$16</xm:f>
          </x14:formula1>
          <xm:sqref>C20</xm:sqref>
        </x14:dataValidation>
        <x14:dataValidation type="list" allowBlank="1" showInputMessage="1" showErrorMessage="1" errorTitle="Must match ATR Category" error="The value you entered doesn't match one of our council defined reporting categories, please make a valid selection from the list." xr:uid="{00000000-0002-0000-0000-000001000000}">
          <x14:formula1>
            <xm:f>'Category Explanations'!$A$2:$A$14</xm:f>
          </x14:formula1>
          <xm:sqref>C14:C19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
  <sheetViews>
    <sheetView workbookViewId="0">
      <selection activeCell="F4" sqref="F4"/>
    </sheetView>
  </sheetViews>
  <sheetFormatPr defaultRowHeight="15" x14ac:dyDescent="0.25"/>
  <cols>
    <col min="1" max="1" width="9.7109375" style="44" bestFit="1" customWidth="1"/>
    <col min="2" max="2" width="17.7109375" style="44" customWidth="1"/>
    <col min="3" max="3" width="10" style="44" customWidth="1"/>
    <col min="4" max="4" width="29" style="44" bestFit="1" customWidth="1"/>
    <col min="5" max="5" width="55" style="44" customWidth="1"/>
    <col min="6" max="6" width="10.140625" style="45" bestFit="1" customWidth="1"/>
    <col min="7" max="7" width="10.5703125" style="45" customWidth="1"/>
    <col min="8" max="8" width="15.140625" style="26" customWidth="1"/>
    <col min="9" max="9" width="11" customWidth="1"/>
  </cols>
  <sheetData>
    <row r="1" spans="1:9" x14ac:dyDescent="0.25">
      <c r="A1" s="32" t="s">
        <v>7</v>
      </c>
      <c r="B1" s="33"/>
      <c r="C1" s="33"/>
      <c r="D1" s="34" t="s">
        <v>77</v>
      </c>
      <c r="E1" s="35" t="s">
        <v>8</v>
      </c>
      <c r="F1" s="62" t="s">
        <v>9</v>
      </c>
      <c r="G1" s="63"/>
      <c r="H1" s="36"/>
    </row>
    <row r="2" spans="1:9" ht="7.5" customHeight="1" x14ac:dyDescent="0.25">
      <c r="A2" s="38"/>
      <c r="B2" s="39"/>
      <c r="C2" s="39"/>
      <c r="D2" s="39"/>
      <c r="E2" s="39"/>
      <c r="F2" s="42"/>
      <c r="G2" s="40"/>
      <c r="H2" s="40"/>
    </row>
    <row r="3" spans="1:9" x14ac:dyDescent="0.25">
      <c r="A3" s="37" t="s">
        <v>0</v>
      </c>
      <c r="B3" s="1" t="s">
        <v>1</v>
      </c>
      <c r="C3" s="1" t="s">
        <v>40</v>
      </c>
      <c r="D3" s="1" t="s">
        <v>3</v>
      </c>
      <c r="E3" s="1" t="s">
        <v>2</v>
      </c>
      <c r="F3" s="46" t="s">
        <v>4</v>
      </c>
      <c r="G3" s="4" t="s">
        <v>5</v>
      </c>
      <c r="H3" s="10" t="s">
        <v>6</v>
      </c>
      <c r="I3" t="s">
        <v>39</v>
      </c>
    </row>
    <row r="4" spans="1:9" x14ac:dyDescent="0.25">
      <c r="A4" s="50"/>
      <c r="B4" s="43"/>
      <c r="C4" s="43"/>
      <c r="D4" s="43"/>
      <c r="E4" s="43"/>
      <c r="F4" s="47"/>
      <c r="G4" s="48"/>
      <c r="H4" s="49" t="str">
        <f>IF(OR(F4&lt;&gt;0,G4&lt;&gt;0),H1+F4-G4,"")</f>
        <v/>
      </c>
      <c r="I4" t="str">
        <f>IF(AND(F4&lt;&gt;0,G4&lt;&gt;0),"ERROR: Row should only contain either income or expense, not both.",IF(AND(OR(Table5[[#This Row],[Income]]&lt;&gt;0,Table5[[#This Row],[Expense]]&lt;&gt;0),Table5[[#This Row],[Category]]=""),"Please select a category for this entry.",""))</f>
        <v/>
      </c>
    </row>
  </sheetData>
  <sheetProtection formatCells="0" formatColumns="0" formatRows="0" insertColumns="0" insertRows="0" deleteRows="0" sort="0" autoFilter="0" pivotTables="0"/>
  <mergeCells count="1">
    <mergeCell ref="F1:G1"/>
  </mergeCells>
  <conditionalFormatting sqref="D4:D1048576">
    <cfRule type="expression" dxfId="4" priority="1">
      <formula>AND(OR($F4&lt;&gt;0,$G4&lt;&gt;0),$D4="")</formula>
    </cfRule>
  </conditionalFormatting>
  <conditionalFormatting sqref="F1:F1048576">
    <cfRule type="cellIs" dxfId="3" priority="3" operator="greaterThan">
      <formula>0</formula>
    </cfRule>
  </conditionalFormatting>
  <conditionalFormatting sqref="G2:G1048576">
    <cfRule type="cellIs" dxfId="2" priority="2" operator="greaterThan">
      <formula>0</formula>
    </cfRule>
  </conditionalFormatting>
  <dataValidations count="2">
    <dataValidation type="whole" operator="equal" allowBlank="1" showInputMessage="1" showErrorMessage="1" errorTitle="Do not modify" error="Modifying this cell will remove built in error checking, please Cancel." sqref="I1:I1048576" xr:uid="{00000000-0002-0000-0100-000000000000}">
      <formula1>1123581321</formula1>
    </dataValidation>
    <dataValidation type="whole" operator="equal" allowBlank="1" showInputMessage="1" showErrorMessage="1" errorTitle="Do not modify!" error="Manually changing the values of these cells will break the automatic balance calculation, please Cancel." sqref="H4:H1048576" xr:uid="{00000000-0002-0000-0100-000001000000}">
      <formula1>1123581321</formula1>
    </dataValidation>
  </dataValidations>
  <pageMargins left="0.7" right="0.7" top="0.75" bottom="0.75" header="0.3" footer="0.3"/>
  <pageSetup scale="73" fitToHeight="0"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'Category Explanations'!$A$2:$A$16</xm:f>
          </x14:formula1>
          <xm:sqref>D4:D1048576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3"/>
  <sheetViews>
    <sheetView workbookViewId="0"/>
  </sheetViews>
  <sheetFormatPr defaultRowHeight="15" x14ac:dyDescent="0.25"/>
  <cols>
    <col min="1" max="1" width="29" bestFit="1" customWidth="1"/>
    <col min="2" max="4" width="14.28515625" customWidth="1"/>
  </cols>
  <sheetData>
    <row r="1" spans="1:4" ht="21" x14ac:dyDescent="0.35">
      <c r="A1" s="2" t="str">
        <f>CONCATENATE("Troop ",FinanceLog!B1)</f>
        <v xml:space="preserve">Troop </v>
      </c>
    </row>
    <row r="2" spans="1:4" ht="7.5" customHeight="1" thickBot="1" x14ac:dyDescent="0.3"/>
    <row r="3" spans="1:4" ht="22.5" thickTop="1" thickBot="1" x14ac:dyDescent="0.4">
      <c r="A3" s="24" t="s">
        <v>22</v>
      </c>
      <c r="B3" s="25"/>
      <c r="C3" s="25"/>
      <c r="D3" s="25"/>
    </row>
    <row r="4" spans="1:4" ht="7.5" customHeight="1" thickTop="1" x14ac:dyDescent="0.25"/>
    <row r="5" spans="1:4" x14ac:dyDescent="0.25">
      <c r="A5" s="3" t="s">
        <v>24</v>
      </c>
      <c r="B5" s="4">
        <f>FinanceLog!H1</f>
        <v>0</v>
      </c>
      <c r="C5" s="26"/>
      <c r="D5" s="26"/>
    </row>
    <row r="6" spans="1:4" x14ac:dyDescent="0.25">
      <c r="A6" s="5" t="s">
        <v>25</v>
      </c>
      <c r="B6" s="6">
        <f>SUM(FinanceLog!F4:F65517)</f>
        <v>0</v>
      </c>
      <c r="C6" s="26"/>
      <c r="D6" s="26"/>
    </row>
    <row r="7" spans="1:4" x14ac:dyDescent="0.25">
      <c r="A7" s="7" t="s">
        <v>26</v>
      </c>
      <c r="B7" s="8">
        <f>SUM(FinanceLog!G4:G65517)</f>
        <v>0</v>
      </c>
      <c r="C7" s="26"/>
      <c r="D7" s="26"/>
    </row>
    <row r="8" spans="1:4" x14ac:dyDescent="0.25">
      <c r="A8" s="9" t="s">
        <v>27</v>
      </c>
      <c r="B8" s="10">
        <f>B5+B6-B7</f>
        <v>0</v>
      </c>
      <c r="C8" s="26"/>
      <c r="D8" s="26"/>
    </row>
    <row r="9" spans="1:4" ht="15.75" thickBot="1" x14ac:dyDescent="0.3">
      <c r="B9" s="26"/>
      <c r="C9" s="26"/>
      <c r="D9" s="26"/>
    </row>
    <row r="10" spans="1:4" ht="22.5" thickTop="1" thickBot="1" x14ac:dyDescent="0.4">
      <c r="A10" s="24" t="s">
        <v>23</v>
      </c>
      <c r="B10" s="27"/>
      <c r="C10" s="27"/>
      <c r="D10" s="27"/>
    </row>
    <row r="11" spans="1:4" ht="7.5" customHeight="1" thickTop="1" x14ac:dyDescent="0.25">
      <c r="B11" s="26"/>
      <c r="C11" s="26"/>
      <c r="D11" s="26"/>
    </row>
    <row r="12" spans="1:4" x14ac:dyDescent="0.25">
      <c r="A12" s="3" t="s">
        <v>3</v>
      </c>
      <c r="B12" s="28" t="s">
        <v>4</v>
      </c>
      <c r="C12" s="17" t="s">
        <v>28</v>
      </c>
      <c r="D12" s="17" t="s">
        <v>29</v>
      </c>
    </row>
    <row r="13" spans="1:4" x14ac:dyDescent="0.25">
      <c r="A13" s="20" t="str">
        <f>'Category Explanations'!A9</f>
        <v>Membership Registration Fees</v>
      </c>
      <c r="B13" s="21">
        <f>SUMIF(FinanceLog!$D:$D,'Category Explanations'!$A9,FinanceLog!F:F)</f>
        <v>0</v>
      </c>
      <c r="C13" s="22">
        <f>SUMIF(FinanceLog!$D:$D,'Category Explanations'!$A9,FinanceLog!G:G)</f>
        <v>0</v>
      </c>
      <c r="D13" s="23">
        <f>B13-C13</f>
        <v>0</v>
      </c>
    </row>
    <row r="14" spans="1:4" ht="7.5" customHeight="1" x14ac:dyDescent="0.25">
      <c r="A14" s="11"/>
      <c r="B14" s="18"/>
      <c r="C14" s="18"/>
      <c r="D14" s="14"/>
    </row>
    <row r="15" spans="1:4" x14ac:dyDescent="0.25">
      <c r="A15" s="11" t="str">
        <f>'Category Explanations'!A2</f>
        <v>Awards</v>
      </c>
      <c r="B15" s="12">
        <f>SUMIF(FinanceLog!$D:$D,'Category Explanations'!$A2,FinanceLog!F:F)</f>
        <v>0</v>
      </c>
      <c r="C15" s="19">
        <f>SUMIF(FinanceLog!$D:$D,'Category Explanations'!$A2,FinanceLog!G:G)</f>
        <v>0</v>
      </c>
      <c r="D15" s="13">
        <f t="shared" ref="D15" si="0">B15-C15</f>
        <v>0</v>
      </c>
    </row>
    <row r="16" spans="1:4" x14ac:dyDescent="0.25">
      <c r="A16" s="11" t="str">
        <f>'Category Explanations'!A3</f>
        <v>Camping</v>
      </c>
      <c r="B16" s="12">
        <f>SUMIF(FinanceLog!$D:$D,'Category Explanations'!$A3,FinanceLog!F:F)</f>
        <v>0</v>
      </c>
      <c r="C16" s="19">
        <f>SUMIF(FinanceLog!$D:$D,'Category Explanations'!$A3,FinanceLog!G:G)</f>
        <v>0</v>
      </c>
      <c r="D16" s="13">
        <f>B16-C16</f>
        <v>0</v>
      </c>
    </row>
    <row r="17" spans="1:4" x14ac:dyDescent="0.25">
      <c r="A17" s="11" t="str">
        <f>'Category Explanations'!A4</f>
        <v>Cookie Program</v>
      </c>
      <c r="B17" s="12">
        <f>SUMIF(FinanceLog!$D:$D,'Category Explanations'!$A4,FinanceLog!F:F)</f>
        <v>0</v>
      </c>
      <c r="C17" s="19">
        <f>SUMIF(FinanceLog!$D:$D,'Category Explanations'!$A4,FinanceLog!G:G)</f>
        <v>0</v>
      </c>
      <c r="D17" s="13">
        <f t="shared" ref="D17:D29" si="1">B17-C17</f>
        <v>0</v>
      </c>
    </row>
    <row r="18" spans="1:4" x14ac:dyDescent="0.25">
      <c r="A18" s="11" t="str">
        <f>'Category Explanations'!A5</f>
        <v>Dues</v>
      </c>
      <c r="B18" s="12">
        <f>SUMIF(FinanceLog!$D:$D,'Category Explanations'!$A5,FinanceLog!F:F)</f>
        <v>0</v>
      </c>
      <c r="C18" s="19">
        <f>SUMIF(FinanceLog!$D:$D,'Category Explanations'!$A5,FinanceLog!G:G)</f>
        <v>0</v>
      </c>
      <c r="D18" s="13">
        <f t="shared" si="1"/>
        <v>0</v>
      </c>
    </row>
    <row r="19" spans="1:4" x14ac:dyDescent="0.25">
      <c r="A19" s="11" t="str">
        <f>'Category Explanations'!A6</f>
        <v>Field Trips</v>
      </c>
      <c r="B19" s="12">
        <f>SUMIF(FinanceLog!$D:$D,'Category Explanations'!$A6,FinanceLog!F:F)</f>
        <v>0</v>
      </c>
      <c r="C19" s="19">
        <f>SUMIF(FinanceLog!$D:$D,'Category Explanations'!$A6,FinanceLog!G:G)</f>
        <v>0</v>
      </c>
      <c r="D19" s="13">
        <f t="shared" si="1"/>
        <v>0</v>
      </c>
    </row>
    <row r="20" spans="1:4" x14ac:dyDescent="0.25">
      <c r="A20" s="11" t="str">
        <f>'Category Explanations'!A7</f>
        <v>Food/Refreshments</v>
      </c>
      <c r="B20" s="12">
        <f>SUMIF(FinanceLog!$D:$D,'Category Explanations'!$A7,FinanceLog!F:F)</f>
        <v>0</v>
      </c>
      <c r="C20" s="19">
        <f>SUMIF(FinanceLog!$D:$D,'Category Explanations'!$A7,FinanceLog!G:G)</f>
        <v>0</v>
      </c>
      <c r="D20" s="13">
        <f t="shared" si="1"/>
        <v>0</v>
      </c>
    </row>
    <row r="21" spans="1:4" x14ac:dyDescent="0.25">
      <c r="A21" s="11" t="str">
        <f>'Category Explanations'!A8</f>
        <v>Juliette Low WFF</v>
      </c>
      <c r="B21" s="12">
        <f>SUMIF(FinanceLog!$D:$D,'Category Explanations'!$A8,FinanceLog!F:F)</f>
        <v>0</v>
      </c>
      <c r="C21" s="19">
        <f>SUMIF(FinanceLog!$D:$D,'Category Explanations'!$A8,FinanceLog!G:G)</f>
        <v>0</v>
      </c>
      <c r="D21" s="13">
        <f t="shared" si="1"/>
        <v>0</v>
      </c>
    </row>
    <row r="22" spans="1:4" x14ac:dyDescent="0.25">
      <c r="A22" s="11" t="str">
        <f>'Category Explanations'!A10</f>
        <v>Other Money Earning Activities</v>
      </c>
      <c r="B22" s="12">
        <f>SUMIF(FinanceLog!$D:$D,'Category Explanations'!$A10,FinanceLog!F:F)</f>
        <v>0</v>
      </c>
      <c r="C22" s="19">
        <f>SUMIF(FinanceLog!$D:$D,'Category Explanations'!$A10,FinanceLog!G:G)</f>
        <v>0</v>
      </c>
      <c r="D22" s="13">
        <f t="shared" si="1"/>
        <v>0</v>
      </c>
    </row>
    <row r="23" spans="1:4" x14ac:dyDescent="0.25">
      <c r="A23" s="11" t="str">
        <f>'Category Explanations'!A11</f>
        <v>Program Events</v>
      </c>
      <c r="B23" s="12">
        <f>SUMIF(FinanceLog!$D:$D,'Category Explanations'!$A11,FinanceLog!F:F)</f>
        <v>0</v>
      </c>
      <c r="C23" s="19">
        <f>SUMIF(FinanceLog!$D:$D,'Category Explanations'!$A11,FinanceLog!G:G)</f>
        <v>0</v>
      </c>
      <c r="D23" s="13">
        <f t="shared" si="1"/>
        <v>0</v>
      </c>
    </row>
    <row r="24" spans="1:4" x14ac:dyDescent="0.25">
      <c r="A24" s="11" t="str">
        <f>'Category Explanations'!A12</f>
        <v>Service Projects</v>
      </c>
      <c r="B24" s="12">
        <f>SUMIF(FinanceLog!$D:$D,'Category Explanations'!$A12,FinanceLog!F:F)</f>
        <v>0</v>
      </c>
      <c r="C24" s="19">
        <f>SUMIF(FinanceLog!$D:$D,'Category Explanations'!$A12,FinanceLog!G:G)</f>
        <v>0</v>
      </c>
      <c r="D24" s="13">
        <f t="shared" si="1"/>
        <v>0</v>
      </c>
    </row>
    <row r="25" spans="1:4" x14ac:dyDescent="0.25">
      <c r="A25" s="11" t="str">
        <f>'Category Explanations'!A13</f>
        <v>Sister to Sister Campaign</v>
      </c>
      <c r="B25" s="12">
        <f>SUMIF(FinanceLog!$D:$D,'Category Explanations'!$A13,FinanceLog!F:F)</f>
        <v>0</v>
      </c>
      <c r="C25" s="19">
        <f>SUMIF(FinanceLog!$D:$D,'Category Explanations'!$A13,FinanceLog!G:G)</f>
        <v>0</v>
      </c>
      <c r="D25" s="13">
        <f t="shared" si="1"/>
        <v>0</v>
      </c>
    </row>
    <row r="26" spans="1:4" x14ac:dyDescent="0.25">
      <c r="A26" s="11" t="str">
        <f>'Category Explanations'!A14</f>
        <v>Supplies</v>
      </c>
      <c r="B26" s="12">
        <f>SUMIF(FinanceLog!$D:$D,'Category Explanations'!$A14,FinanceLog!F:F)</f>
        <v>0</v>
      </c>
      <c r="C26" s="19">
        <f>SUMIF(FinanceLog!$D:$D,'Category Explanations'!$A14,FinanceLog!G:G)</f>
        <v>0</v>
      </c>
      <c r="D26" s="13">
        <f t="shared" si="1"/>
        <v>0</v>
      </c>
    </row>
    <row r="27" spans="1:4" x14ac:dyDescent="0.25">
      <c r="A27" s="11" t="str">
        <f>'Category Explanations'!A15</f>
        <v>Treats &amp; Reads Program</v>
      </c>
      <c r="B27" s="12">
        <f>SUMIF(FinanceLog!$D:$D,'Category Explanations'!$A15,FinanceLog!F:F)</f>
        <v>0</v>
      </c>
      <c r="C27" s="19">
        <f>SUMIF(FinanceLog!$D:$D,'Category Explanations'!$A15,FinanceLog!G:G)</f>
        <v>0</v>
      </c>
      <c r="D27" s="13">
        <f>B27-C27</f>
        <v>0</v>
      </c>
    </row>
    <row r="28" spans="1:4" x14ac:dyDescent="0.25">
      <c r="A28" s="51" t="str">
        <f>'Category Explanations'!A16</f>
        <v>Miscellaneous</v>
      </c>
      <c r="B28" s="52">
        <f>SUMIF(FinanceLog!$D:$D,'Category Explanations'!$A16,FinanceLog!F:F)</f>
        <v>0</v>
      </c>
      <c r="C28" s="19">
        <f>SUMIF(FinanceLog!$D:$D,'Category Explanations'!$A16,FinanceLog!G:G)</f>
        <v>0</v>
      </c>
      <c r="D28" s="15">
        <f t="shared" si="1"/>
        <v>0</v>
      </c>
    </row>
    <row r="29" spans="1:4" x14ac:dyDescent="0.25">
      <c r="A29" s="9" t="s">
        <v>30</v>
      </c>
      <c r="B29" s="16">
        <f>SUM(B13:B28)</f>
        <v>0</v>
      </c>
      <c r="C29" s="41">
        <f>SUM(C13:C28)</f>
        <v>0</v>
      </c>
      <c r="D29" s="17">
        <f t="shared" si="1"/>
        <v>0</v>
      </c>
    </row>
    <row r="31" spans="1:4" x14ac:dyDescent="0.25">
      <c r="A31" s="29" t="s">
        <v>31</v>
      </c>
      <c r="B31" s="30">
        <f>SUMIF(FinanceLog!$D:$D,"",FinanceLog!F:F)</f>
        <v>0</v>
      </c>
      <c r="C31" s="31">
        <f>SUMIF(FinanceLog!$D:$D,"",FinanceLog!G:G)</f>
        <v>0</v>
      </c>
    </row>
    <row r="33" spans="1:4" ht="32.450000000000003" customHeight="1" x14ac:dyDescent="0.25">
      <c r="A33" s="64" t="s">
        <v>41</v>
      </c>
      <c r="B33" s="64"/>
      <c r="C33" s="64"/>
      <c r="D33" s="64"/>
    </row>
  </sheetData>
  <sheetProtection algorithmName="SHA-512" hashValue="B1fOBa6PA+BNqsNJaIO5gAjK+n85NCGwHabwOY95ENkanutw6VCPS9DBP1eyUgwQvnLX2V1xPVQdUuubrNDJWA==" saltValue="KUrdbFfBIHS6SN7nSZXY8g==" spinCount="100000" sheet="1" objects="1" scenarios="1"/>
  <mergeCells count="1">
    <mergeCell ref="A33:D33"/>
  </mergeCells>
  <conditionalFormatting sqref="D13:D29">
    <cfRule type="cellIs" dxfId="1" priority="1" operator="lessThan">
      <formula>0</formula>
    </cfRule>
    <cfRule type="cellIs" dxfId="0" priority="2" operator="greaterThan">
      <formula>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6"/>
  <sheetViews>
    <sheetView workbookViewId="0"/>
  </sheetViews>
  <sheetFormatPr defaultRowHeight="15" x14ac:dyDescent="0.25"/>
  <cols>
    <col min="1" max="1" width="29" bestFit="1" customWidth="1"/>
    <col min="2" max="2" width="63.42578125" customWidth="1"/>
    <col min="3" max="3" width="67.28515625" customWidth="1"/>
  </cols>
  <sheetData>
    <row r="1" spans="1:3" x14ac:dyDescent="0.25">
      <c r="A1" t="s">
        <v>3</v>
      </c>
      <c r="B1" t="s">
        <v>45</v>
      </c>
      <c r="C1" t="s">
        <v>46</v>
      </c>
    </row>
    <row r="2" spans="1:3" ht="25.5" x14ac:dyDescent="0.25">
      <c r="A2" t="s">
        <v>10</v>
      </c>
      <c r="B2" s="53" t="s">
        <v>48</v>
      </c>
      <c r="C2" s="53" t="s">
        <v>63</v>
      </c>
    </row>
    <row r="3" spans="1:3" ht="25.5" x14ac:dyDescent="0.25">
      <c r="A3" t="s">
        <v>11</v>
      </c>
      <c r="B3" s="53" t="s">
        <v>49</v>
      </c>
      <c r="C3" s="53" t="s">
        <v>64</v>
      </c>
    </row>
    <row r="4" spans="1:3" ht="51" x14ac:dyDescent="0.25">
      <c r="A4" t="s">
        <v>42</v>
      </c>
      <c r="B4" s="53" t="s">
        <v>50</v>
      </c>
      <c r="C4" s="53" t="s">
        <v>65</v>
      </c>
    </row>
    <row r="5" spans="1:3" ht="25.5" x14ac:dyDescent="0.25">
      <c r="A5" t="s">
        <v>12</v>
      </c>
      <c r="B5" s="53" t="s">
        <v>51</v>
      </c>
      <c r="C5" s="53" t="s">
        <v>66</v>
      </c>
    </row>
    <row r="6" spans="1:3" ht="25.5" x14ac:dyDescent="0.25">
      <c r="A6" t="s">
        <v>13</v>
      </c>
      <c r="B6" s="53" t="s">
        <v>52</v>
      </c>
      <c r="C6" s="53" t="s">
        <v>67</v>
      </c>
    </row>
    <row r="7" spans="1:3" ht="25.5" x14ac:dyDescent="0.25">
      <c r="A7" t="s">
        <v>14</v>
      </c>
      <c r="B7" s="53" t="s">
        <v>53</v>
      </c>
      <c r="C7" s="53" t="s">
        <v>68</v>
      </c>
    </row>
    <row r="8" spans="1:3" ht="25.5" x14ac:dyDescent="0.25">
      <c r="A8" t="s">
        <v>15</v>
      </c>
      <c r="B8" s="53" t="s">
        <v>54</v>
      </c>
      <c r="C8" s="53" t="s">
        <v>69</v>
      </c>
    </row>
    <row r="9" spans="1:3" ht="25.5" x14ac:dyDescent="0.25">
      <c r="A9" t="s">
        <v>43</v>
      </c>
      <c r="B9" s="53" t="s">
        <v>47</v>
      </c>
      <c r="C9" s="53" t="s">
        <v>62</v>
      </c>
    </row>
    <row r="10" spans="1:3" ht="51" x14ac:dyDescent="0.25">
      <c r="A10" t="s">
        <v>17</v>
      </c>
      <c r="B10" s="53" t="s">
        <v>55</v>
      </c>
      <c r="C10" s="53" t="s">
        <v>70</v>
      </c>
    </row>
    <row r="11" spans="1:3" ht="25.5" x14ac:dyDescent="0.25">
      <c r="A11" t="s">
        <v>18</v>
      </c>
      <c r="B11" s="53" t="s">
        <v>56</v>
      </c>
      <c r="C11" s="53" t="s">
        <v>71</v>
      </c>
    </row>
    <row r="12" spans="1:3" ht="25.5" x14ac:dyDescent="0.25">
      <c r="A12" t="s">
        <v>19</v>
      </c>
      <c r="B12" s="53" t="s">
        <v>57</v>
      </c>
      <c r="C12" s="53" t="s">
        <v>72</v>
      </c>
    </row>
    <row r="13" spans="1:3" ht="25.5" x14ac:dyDescent="0.25">
      <c r="A13" t="s">
        <v>20</v>
      </c>
      <c r="B13" s="53" t="s">
        <v>58</v>
      </c>
      <c r="C13" s="53" t="s">
        <v>73</v>
      </c>
    </row>
    <row r="14" spans="1:3" x14ac:dyDescent="0.25">
      <c r="A14" t="s">
        <v>21</v>
      </c>
      <c r="B14" s="53" t="s">
        <v>59</v>
      </c>
      <c r="C14" s="53" t="s">
        <v>74</v>
      </c>
    </row>
    <row r="15" spans="1:3" ht="51" x14ac:dyDescent="0.25">
      <c r="A15" t="s">
        <v>44</v>
      </c>
      <c r="B15" s="53" t="s">
        <v>60</v>
      </c>
      <c r="C15" s="53" t="s">
        <v>75</v>
      </c>
    </row>
    <row r="16" spans="1:3" ht="25.5" x14ac:dyDescent="0.25">
      <c r="A16" t="s">
        <v>16</v>
      </c>
      <c r="B16" s="53" t="s">
        <v>61</v>
      </c>
      <c r="C16" s="53" t="s">
        <v>76</v>
      </c>
    </row>
  </sheetData>
  <sheetProtection algorithmName="SHA-512" hashValue="QrAkB+gnd2rXBsybZIGEczZJezi5AGOG5eEb9Q4bf/boaY0cLai8EgRHJtP+vFHX/hsDDJUIxQDCzE7HwL5DuQ==" saltValue="T3AUtOwLM4RE+j9UfkshgQ==" spinCount="100000" sheet="1" objects="1" scenarios="1"/>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59dcb2d-c8a2-4125-9090-ba5069f669be" xsi:nil="true"/>
    <lcf76f155ced4ddcb4097134ff3c332f xmlns="88096268-51a1-47ab-92de-80d83811d81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09542249C34E942ABFD7604A4004E2F" ma:contentTypeVersion="19" ma:contentTypeDescription="Create a new document." ma:contentTypeScope="" ma:versionID="f75a9949b450c8fdd55136d25fb2cccd">
  <xsd:schema xmlns:xsd="http://www.w3.org/2001/XMLSchema" xmlns:xs="http://www.w3.org/2001/XMLSchema" xmlns:p="http://schemas.microsoft.com/office/2006/metadata/properties" xmlns:ns2="88096268-51a1-47ab-92de-80d83811d816" xmlns:ns3="659dcb2d-c8a2-4125-9090-ba5069f669be" targetNamespace="http://schemas.microsoft.com/office/2006/metadata/properties" ma:root="true" ma:fieldsID="37c081f50d9cc6d3cdf0cee2e860f737" ns2:_="" ns3:_="">
    <xsd:import namespace="88096268-51a1-47ab-92de-80d83811d816"/>
    <xsd:import namespace="659dcb2d-c8a2-4125-9090-ba5069f669b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GenerationTime" minOccurs="0"/>
                <xsd:element ref="ns2:MediaServiceEventHashCode" minOccurs="0"/>
                <xsd:element ref="ns2:MediaServiceOCR"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096268-51a1-47ab-92de-80d83811d8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5775136-a8c0-4122-8177-8980911c965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9dcb2d-c8a2-4125-9090-ba5069f669b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8c7577e-b81c-4772-933e-010153a2713b}" ma:internalName="TaxCatchAll" ma:showField="CatchAllData" ma:web="659dcb2d-c8a2-4125-9090-ba5069f669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778DB2-58E8-45D7-B872-5AEB5F1F3140}">
  <ds:schemaRefs>
    <ds:schemaRef ds:uri="659dcb2d-c8a2-4125-9090-ba5069f669be"/>
    <ds:schemaRef ds:uri="http://schemas.microsoft.com/office/2006/documentManagement/types"/>
    <ds:schemaRef ds:uri="http://schemas.microsoft.com/office/infopath/2007/PartnerControls"/>
    <ds:schemaRef ds:uri="http://purl.org/dc/elements/1.1/"/>
    <ds:schemaRef ds:uri="88096268-51a1-47ab-92de-80d83811d816"/>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0629D564-295E-4B49-BAAF-DCE3F0BDD856}">
  <ds:schemaRefs>
    <ds:schemaRef ds:uri="http://schemas.microsoft.com/sharepoint/v3/contenttype/forms"/>
  </ds:schemaRefs>
</ds:datastoreItem>
</file>

<file path=customXml/itemProps3.xml><?xml version="1.0" encoding="utf-8"?>
<ds:datastoreItem xmlns:ds="http://schemas.openxmlformats.org/officeDocument/2006/customXml" ds:itemID="{889A43BA-271A-4BA2-80A2-CAA1E0BAD76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FinanceLog</vt:lpstr>
      <vt:lpstr>FinancialOverview</vt:lpstr>
      <vt:lpstr>Category Explanations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 Lequire</dc:creator>
  <cp:lastModifiedBy>Jon Lequire</cp:lastModifiedBy>
  <cp:lastPrinted>2018-01-11T15:15:19Z</cp:lastPrinted>
  <dcterms:created xsi:type="dcterms:W3CDTF">2017-06-02T17:38:49Z</dcterms:created>
  <dcterms:modified xsi:type="dcterms:W3CDTF">2026-03-31T13:38:17Z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0x010100F09542249C34E942ABFD7604A4004E2F</vt:lpwstr>
  </property>
  <property fmtid="{D5CDD505-2E9C-101B-9397-08002B2CF9AE}" pid="3" name="Order">
    <vt:r8>3645800</vt:r8>
  </property>
  <property fmtid="{D5CDD505-2E9C-101B-9397-08002B2CF9AE}" pid="4" name="MediaServiceImageTags">
    <vt:lpwstr/>
  </property>
</Properties>
</file>